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gomez\Downloads\RECURSOS\"/>
    </mc:Choice>
  </mc:AlternateContent>
  <xr:revisionPtr revIDLastSave="0" documentId="13_ncr:1_{40AA0DF2-56CB-438E-9EA6-3CAA39C0BEDB}" xr6:coauthVersionLast="47" xr6:coauthVersionMax="47" xr10:uidLastSave="{00000000-0000-0000-0000-000000000000}"/>
  <bookViews>
    <workbookView xWindow="-120" yWindow="-120" windowWidth="24240" windowHeight="13140" xr2:uid="{C9FE404C-1540-4187-A96D-2EFE0FF972C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D12" i="1" s="1"/>
  <c r="E12" i="1" s="1"/>
  <c r="C13" i="1"/>
  <c r="C14" i="1"/>
  <c r="D14" i="1" s="1"/>
  <c r="E14" i="1" s="1"/>
  <c r="C15" i="1"/>
  <c r="C16" i="1"/>
  <c r="C17" i="1"/>
  <c r="C18" i="1"/>
  <c r="D18" i="1" s="1"/>
  <c r="E18" i="1" s="1"/>
  <c r="C19" i="1"/>
  <c r="C20" i="1"/>
  <c r="C21" i="1"/>
  <c r="C22" i="1"/>
  <c r="C23" i="1"/>
  <c r="C24" i="1"/>
  <c r="C25" i="1"/>
  <c r="D10" i="1"/>
  <c r="E10" i="1" s="1"/>
  <c r="B4" i="1"/>
  <c r="B5" i="1"/>
  <c r="D19" i="1"/>
  <c r="E19" i="1" s="1"/>
  <c r="C8" i="1"/>
  <c r="D8" i="1" s="1"/>
  <c r="E8" i="1" s="1"/>
  <c r="D9" i="1"/>
  <c r="E9" i="1" s="1"/>
  <c r="D11" i="1"/>
  <c r="E11" i="1" s="1"/>
  <c r="D13" i="1"/>
  <c r="E13" i="1" s="1"/>
  <c r="D15" i="1"/>
  <c r="E15" i="1" s="1"/>
  <c r="D16" i="1"/>
  <c r="E16" i="1" s="1"/>
  <c r="D17" i="1"/>
  <c r="E17" i="1" s="1"/>
  <c r="B35" i="1"/>
  <c r="B36" i="1" s="1"/>
  <c r="B37" i="1" s="1"/>
  <c r="B38" i="1" l="1"/>
  <c r="D20" i="1" l="1"/>
  <c r="E20" i="1" s="1"/>
  <c r="D21" i="1" l="1"/>
  <c r="E21" i="1" s="1"/>
  <c r="D22" i="1" l="1"/>
  <c r="E22" i="1" s="1"/>
  <c r="D23" i="1" l="1"/>
  <c r="E23" i="1" s="1"/>
  <c r="D24" i="1" l="1"/>
  <c r="E24" i="1" s="1"/>
  <c r="C26" i="1" l="1"/>
  <c r="D25" i="1"/>
  <c r="E25" i="1" s="1"/>
  <c r="C27" i="1" l="1"/>
  <c r="D26" i="1"/>
  <c r="E26" i="1" s="1"/>
  <c r="C28" i="1" l="1"/>
  <c r="D27" i="1"/>
  <c r="E27" i="1" s="1"/>
  <c r="C29" i="1" l="1"/>
  <c r="D28" i="1"/>
  <c r="E28" i="1" s="1"/>
  <c r="C30" i="1" l="1"/>
  <c r="D29" i="1"/>
  <c r="E29" i="1" s="1"/>
  <c r="C31" i="1" l="1"/>
  <c r="D31" i="1" s="1"/>
  <c r="E31" i="1" s="1"/>
  <c r="D30" i="1"/>
  <c r="E30" i="1" s="1"/>
</calcChain>
</file>

<file path=xl/sharedStrings.xml><?xml version="1.0" encoding="utf-8"?>
<sst xmlns="http://schemas.openxmlformats.org/spreadsheetml/2006/main" count="72" uniqueCount="57">
  <si>
    <t>MONOTRIBUTO 2026 · PLANILLA DE FACTURACIÓN Y CONTROL</t>
  </si>
  <si>
    <t>TU CATEGORÍA DECLARADA (escribila acá):</t>
  </si>
  <si>
    <t>B</t>
  </si>
  <si>
    <t>TOPE DE TU CATEGORÍA:</t>
  </si>
  <si>
    <t>TU CUOTA ACTUAL (servicios):</t>
  </si>
  <si>
    <t>MES</t>
  </si>
  <si>
    <t>FACTURACIÓN MENSUAL</t>
  </si>
  <si>
    <t>ACUMULADO 12M MÓVIL</t>
  </si>
  <si>
    <t>CATEGORÍA CORRECTA</t>
  </si>
  <si>
    <t>ESTADO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</si>
  <si>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</si>
  <si>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</si>
  <si>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</si>
  <si>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</si>
  <si>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</si>
  <si>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</si>
  <si>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</si>
  <si>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</si>
  <si>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</si>
  <si>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</si>
  <si>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</si>
  <si>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</si>
  <si>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</si>
  <si>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</si>
  <si>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</si>
  <si>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</si>
  <si>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</si>
  <si>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</si>
  <si>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</si>
  <si>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</si>
  <si>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</si>
  <si>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</si>
  <si>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</si>
  <si>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</si>
  <si>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PROYECCIÓN A 12 MESES</t>
  </si>
  <si>
    <t>Facturación mensual promedio esperada:</t>
  </si>
  <si>
    <t>Ingreso anual proyectado:</t>
  </si>
  <si>
    <t>Categoría proyectada:</t>
  </si>
  <si>
    <t>Cuota mensual proyectada:</t>
  </si>
  <si>
    <t>Diferencia vs. tu cuota actual:</t>
  </si>
  <si>
    <t>Categoría</t>
  </si>
  <si>
    <t>Tope</t>
  </si>
  <si>
    <t>Cuota servicios</t>
  </si>
  <si>
    <t>Cuota bienes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</si>
  <si>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</si>
  <si>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</si>
  <si>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</si>
  <si>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</si>
  <si>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</si>
  <si>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</si>
  <si>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</si>
  <si>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</si>
  <si>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</si>
  <si>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</si>
  <si>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ESCALAS 2026 (EDITÁ ACÁ CADA SEMESTRE)</t>
  </si>
  <si>
    <t>ESCALAS 2026</t>
  </si>
  <si>
    <t>Cat.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</si>
</sst>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ngsana New"/>
      <family val="1"/>
      <charset val="222"/>
    </font>
    <font>
      <sz val="24"/>
      <color theme="1"/>
      <name val="Angsana New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right"/>
    </xf>
    <xf numFmtId="164" fontId="0" fillId="2" borderId="0" xfId="1" applyNumberFormat="1" applyFont="1" applyFill="1"/>
    <xf numFmtId="165" fontId="0" fillId="2" borderId="0" xfId="2" applyNumberFormat="1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1" applyNumberFormat="1" applyFont="1" applyFill="1"/>
    <xf numFmtId="0" fontId="3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12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89D7E7-2015-42E9-A5B0-37BEF8266170}" name="Tabla1" displayName="Tabla1" ref="H2:K13" totalsRowShown="0" headerRowDxfId="7" dataDxfId="6" dataCellStyle="Millares">
  <autoFilter ref="H2:K13" xr:uid="{8089D7E7-2015-42E9-A5B0-37BEF8266170}"/>
  <tableColumns count="4">
    <tableColumn id="1" xr3:uid="{C7F645F9-B233-4884-AA96-84080BAC15F9}" name="Cat." dataDxfId="11"/>
    <tableColumn id="2" xr3:uid="{EAA4F827-0E4E-458A-B958-C0DB0DD7B066}" name="Tope" dataDxfId="10" dataCellStyle="Millares"/>
    <tableColumn id="3" xr3:uid="{1D908EA5-AB1D-4718-8DA8-4392642BD165}" name="Cuota servicios" dataDxfId="9" dataCellStyle="Millares"/>
    <tableColumn id="4" xr3:uid="{CB3F9D0F-3185-4B31-8800-08F514F80E90}" name="Cuota bienes" dataDxfId="8" dataCellStyle="Millar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14407B-7826-468C-B77F-557E6F4D0240}" name="Tabla2" displayName="Tabla2" ref="A41:D52" totalsRowShown="0" headerRowDxfId="3" dataDxfId="2" dataCellStyle="Millares">
  <autoFilter ref="A41:D52" xr:uid="{8F14407B-7826-468C-B77F-557E6F4D0240}"/>
  <tableColumns count="4">
    <tableColumn id="1" xr3:uid="{4BD00494-1D16-48DD-9A32-55A5556481AE}" name="Categoría" dataDxfId="0"/>
    <tableColumn id="2" xr3:uid="{AEC95822-C74F-4F5E-BDB4-3860469B3EFE}" name="Tope" dataDxfId="1" dataCellStyle="Millares"/>
    <tableColumn id="3" xr3:uid="{14EBF3F5-3309-41F6-9B73-7D0874D3D45D}" name="Cuota servicios" dataDxfId="5" dataCellStyle="Millares"/>
    <tableColumn id="4" xr3:uid="{4B872B6E-BEE4-436C-80C0-DD917C25181C}" name="Cuota bienes" dataDxfId="4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DB7CA-D9FF-4329-958B-8249D6C49F3A}">
  <dimension ref="A1:K52"/>
  <sheetViews>
    <sheetView tabSelected="1" workbookViewId="0">
      <selection activeCell="D38" sqref="D38:D39"/>
    </sheetView>
  </sheetViews>
  <sheetFormatPr baseColWidth="10" defaultRowHeight="15" x14ac:dyDescent="0.25"/>
  <cols>
    <col min="1" max="1" width="38.7109375" style="1" customWidth="1"/>
    <col min="2" max="3" width="22.42578125" style="1" bestFit="1" customWidth="1"/>
    <col min="4" max="4" width="20.5703125" style="1" bestFit="1" customWidth="1"/>
    <col min="5" max="5" width="20.7109375" style="1" bestFit="1" customWidth="1"/>
    <col min="6" max="7" width="11.42578125" style="1"/>
    <col min="8" max="8" width="9.42578125" style="1" bestFit="1" customWidth="1"/>
    <col min="9" max="9" width="14.140625" style="1" bestFit="1" customWidth="1"/>
    <col min="10" max="10" width="16.5703125" style="1" customWidth="1"/>
    <col min="11" max="11" width="14.5703125" style="1" customWidth="1"/>
    <col min="12" max="16384" width="11.42578125" style="1"/>
  </cols>
  <sheetData>
    <row r="1" spans="1:11" ht="15" customHeight="1" x14ac:dyDescent="0.25">
      <c r="A1" s="10" t="s">
        <v>0</v>
      </c>
      <c r="B1" s="10"/>
      <c r="C1" s="10"/>
      <c r="D1" s="10"/>
      <c r="H1" s="9" t="s">
        <v>55</v>
      </c>
      <c r="I1" s="9"/>
      <c r="J1" s="9"/>
      <c r="K1" s="9"/>
    </row>
    <row r="2" spans="1:11" ht="15" customHeight="1" x14ac:dyDescent="0.25">
      <c r="A2" s="10"/>
      <c r="B2" s="10"/>
      <c r="C2" s="10"/>
      <c r="D2" s="10"/>
      <c r="H2" s="6" t="s">
        <v>56</v>
      </c>
      <c r="I2" s="6" t="s">
        <v>41</v>
      </c>
      <c r="J2" s="6" t="s">
        <v>42</v>
      </c>
      <c r="K2" s="6" t="s">
        <v>43</v>
      </c>
    </row>
    <row r="3" spans="1:11" x14ac:dyDescent="0.25">
      <c r="A3" s="2" t="s">
        <v>1</v>
      </c>
      <c r="B3" s="3" t="s">
        <v>44</v>
      </c>
      <c r="H3" s="7" t="s">
        <v>44</v>
      </c>
      <c r="I3" s="8">
        <v>12009410</v>
      </c>
      <c r="J3" s="8">
        <v>49527</v>
      </c>
      <c r="K3" s="8">
        <v>49527</v>
      </c>
    </row>
    <row r="4" spans="1:11" x14ac:dyDescent="0.25">
      <c r="A4" s="2" t="s">
        <v>3</v>
      </c>
      <c r="B4" s="4">
        <f>VLOOKUP(B3,$H$3:$I$13,2,FALSE)</f>
        <v>12009410</v>
      </c>
      <c r="H4" s="7" t="s">
        <v>2</v>
      </c>
      <c r="I4" s="8">
        <v>17595183</v>
      </c>
      <c r="J4" s="8">
        <v>56379</v>
      </c>
      <c r="K4" s="8">
        <v>56379</v>
      </c>
    </row>
    <row r="5" spans="1:11" x14ac:dyDescent="0.25">
      <c r="A5" s="2" t="s">
        <v>4</v>
      </c>
      <c r="B5" s="4">
        <f>VLOOKUP(B3,$H$3:$K$13,3,FALSE)</f>
        <v>49527</v>
      </c>
      <c r="H5" s="7" t="s">
        <v>45</v>
      </c>
      <c r="I5" s="8">
        <v>24670494</v>
      </c>
      <c r="J5" s="8">
        <v>66020</v>
      </c>
      <c r="K5" s="8">
        <v>64531</v>
      </c>
    </row>
    <row r="6" spans="1:11" x14ac:dyDescent="0.25">
      <c r="H6" s="7" t="s">
        <v>46</v>
      </c>
      <c r="I6" s="8">
        <v>30628651</v>
      </c>
      <c r="J6" s="8">
        <v>84613</v>
      </c>
      <c r="K6" s="8">
        <v>82565</v>
      </c>
    </row>
    <row r="7" spans="1:11" x14ac:dyDescent="0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H7" s="7" t="s">
        <v>47</v>
      </c>
      <c r="I7" s="8">
        <v>36028231</v>
      </c>
      <c r="J7" s="8">
        <v>119811</v>
      </c>
      <c r="K7" s="8">
        <v>108268</v>
      </c>
    </row>
    <row r="8" spans="1:11" x14ac:dyDescent="0.25">
      <c r="A8" s="1" t="s">
        <v>10</v>
      </c>
      <c r="B8" s="5">
        <v>0</v>
      </c>
      <c r="C8" s="5">
        <f>SUM($B$8:B8)</f>
        <v>0</v>
      </c>
      <c r="D8" s="1" t="str">
        <f t="shared" ref="D8:D31" si="0">IF(C8&lt;=$I$3,"A",IF(C8&lt;=$I$4,"B",IF(C8&lt;=$I$5,"C",IF(C8&lt;=$I$6,"D",IF(C8&lt;=$I$7,"E",IF(C8&lt;=$I$8,"F",IF(C8&lt;=$I$9,"G",IF(C8&lt;=$I$10,"H",IF(C8&lt;=$I$11,"I",IF(C8&lt;=$I$12,"J","K"))))))))))</f>
        <v>A</v>
      </c>
      <c r="E8" s="1" t="str">
        <f t="shared" ref="E8:E31" si="1">IF(D8=$B$3,"✓ OK","⚠ RECATEGORIZAR A "&amp;D8)</f>
        <v>✓ OK</v>
      </c>
      <c r="H8" s="7" t="s">
        <v>48</v>
      </c>
      <c r="I8" s="8">
        <v>45151659</v>
      </c>
      <c r="J8" s="8">
        <v>150784</v>
      </c>
      <c r="K8" s="8">
        <v>129931</v>
      </c>
    </row>
    <row r="9" spans="1:11" x14ac:dyDescent="0.25">
      <c r="A9" s="1" t="s">
        <v>11</v>
      </c>
      <c r="B9" s="5">
        <v>0</v>
      </c>
      <c r="C9" s="5">
        <f>SUM($B$8:B9)</f>
        <v>0</v>
      </c>
      <c r="D9" s="1" t="str">
        <f t="shared" si="0"/>
        <v>A</v>
      </c>
      <c r="E9" s="1" t="str">
        <f t="shared" si="1"/>
        <v>✓ OK</v>
      </c>
      <c r="H9" s="7" t="s">
        <v>49</v>
      </c>
      <c r="I9" s="8">
        <v>53995799</v>
      </c>
      <c r="J9" s="8">
        <v>230313</v>
      </c>
      <c r="K9" s="8">
        <v>158815</v>
      </c>
    </row>
    <row r="10" spans="1:11" x14ac:dyDescent="0.25">
      <c r="A10" s="1" t="s">
        <v>12</v>
      </c>
      <c r="B10" s="5">
        <v>0</v>
      </c>
      <c r="C10" s="5">
        <f>SUM($B$8:B10)</f>
        <v>0</v>
      </c>
      <c r="D10" s="1" t="str">
        <f t="shared" si="0"/>
        <v>A</v>
      </c>
      <c r="E10" s="1" t="str">
        <f t="shared" si="1"/>
        <v>✓ OK</v>
      </c>
      <c r="H10" s="7" t="s">
        <v>50</v>
      </c>
      <c r="I10" s="8">
        <v>81924660</v>
      </c>
      <c r="J10" s="8">
        <v>522707</v>
      </c>
      <c r="K10" s="8">
        <v>317895</v>
      </c>
    </row>
    <row r="11" spans="1:11" x14ac:dyDescent="0.25">
      <c r="A11" s="1" t="s">
        <v>13</v>
      </c>
      <c r="B11" s="5">
        <v>0</v>
      </c>
      <c r="C11" s="5">
        <f>SUM($B$8:B11)</f>
        <v>0</v>
      </c>
      <c r="D11" s="1" t="str">
        <f t="shared" si="0"/>
        <v>A</v>
      </c>
      <c r="E11" s="1" t="str">
        <f t="shared" si="1"/>
        <v>✓ OK</v>
      </c>
      <c r="H11" s="7" t="s">
        <v>51</v>
      </c>
      <c r="I11" s="8">
        <v>91699762</v>
      </c>
      <c r="J11" s="8">
        <v>963748</v>
      </c>
      <c r="K11" s="8">
        <v>474993</v>
      </c>
    </row>
    <row r="12" spans="1:11" x14ac:dyDescent="0.25">
      <c r="A12" s="1" t="s">
        <v>14</v>
      </c>
      <c r="B12" s="5">
        <v>0</v>
      </c>
      <c r="C12" s="5">
        <f>SUM($B$8:B12)</f>
        <v>0</v>
      </c>
      <c r="D12" s="1" t="str">
        <f t="shared" si="0"/>
        <v>A</v>
      </c>
      <c r="E12" s="1" t="str">
        <f t="shared" si="1"/>
        <v>✓ OK</v>
      </c>
      <c r="H12" s="7" t="s">
        <v>52</v>
      </c>
      <c r="I12" s="8">
        <v>105012519</v>
      </c>
      <c r="J12" s="8">
        <v>1167300</v>
      </c>
      <c r="K12" s="8">
        <v>580794</v>
      </c>
    </row>
    <row r="13" spans="1:11" x14ac:dyDescent="0.25">
      <c r="A13" s="1" t="s">
        <v>15</v>
      </c>
      <c r="B13" s="5">
        <v>0</v>
      </c>
      <c r="C13" s="5">
        <f>SUM($B$8:B13)</f>
        <v>0</v>
      </c>
      <c r="D13" s="1" t="str">
        <f t="shared" si="0"/>
        <v>A</v>
      </c>
      <c r="E13" s="1" t="str">
        <f t="shared" si="1"/>
        <v>✓ OK</v>
      </c>
      <c r="H13" s="7" t="s">
        <v>53</v>
      </c>
      <c r="I13" s="8">
        <v>126610839</v>
      </c>
      <c r="J13" s="8">
        <v>1614446</v>
      </c>
      <c r="K13" s="8">
        <v>702103</v>
      </c>
    </row>
    <row r="14" spans="1:11" x14ac:dyDescent="0.25">
      <c r="A14" s="1" t="s">
        <v>16</v>
      </c>
      <c r="B14" s="5">
        <v>0</v>
      </c>
      <c r="C14" s="5">
        <f>SUM($B$8:B14)</f>
        <v>0</v>
      </c>
      <c r="D14" s="1" t="str">
        <f t="shared" si="0"/>
        <v>A</v>
      </c>
      <c r="E14" s="1" t="str">
        <f t="shared" si="1"/>
        <v>✓ OK</v>
      </c>
    </row>
    <row r="15" spans="1:11" x14ac:dyDescent="0.25">
      <c r="A15" s="1" t="s">
        <v>17</v>
      </c>
      <c r="B15" s="5">
        <v>0</v>
      </c>
      <c r="C15" s="5">
        <f>SUM($B$8:B15)</f>
        <v>0</v>
      </c>
      <c r="D15" s="1" t="str">
        <f t="shared" si="0"/>
        <v>A</v>
      </c>
      <c r="E15" s="1" t="str">
        <f t="shared" si="1"/>
        <v>✓ OK</v>
      </c>
    </row>
    <row r="16" spans="1:11" x14ac:dyDescent="0.25">
      <c r="A16" s="1" t="s">
        <v>18</v>
      </c>
      <c r="B16" s="5">
        <v>0</v>
      </c>
      <c r="C16" s="5">
        <f>SUM($B$8:B16)</f>
        <v>0</v>
      </c>
      <c r="D16" s="1" t="str">
        <f t="shared" si="0"/>
        <v>A</v>
      </c>
      <c r="E16" s="1" t="str">
        <f t="shared" si="1"/>
        <v>✓ OK</v>
      </c>
    </row>
    <row r="17" spans="1:5" x14ac:dyDescent="0.25">
      <c r="A17" s="1" t="s">
        <v>19</v>
      </c>
      <c r="B17" s="5">
        <v>0</v>
      </c>
      <c r="C17" s="5">
        <f>SUM($B$8:B17)</f>
        <v>0</v>
      </c>
      <c r="D17" s="1" t="str">
        <f t="shared" si="0"/>
        <v>A</v>
      </c>
      <c r="E17" s="1" t="str">
        <f t="shared" si="1"/>
        <v>✓ OK</v>
      </c>
    </row>
    <row r="18" spans="1:5" x14ac:dyDescent="0.25">
      <c r="A18" s="1" t="s">
        <v>20</v>
      </c>
      <c r="B18" s="5">
        <v>0</v>
      </c>
      <c r="C18" s="5">
        <f>SUM($B$8:B18)</f>
        <v>0</v>
      </c>
      <c r="D18" s="1" t="str">
        <f t="shared" si="0"/>
        <v>A</v>
      </c>
      <c r="E18" s="1" t="str">
        <f t="shared" si="1"/>
        <v>✓ OK</v>
      </c>
    </row>
    <row r="19" spans="1:5" x14ac:dyDescent="0.25">
      <c r="A19" s="1" t="s">
        <v>21</v>
      </c>
      <c r="B19" s="5">
        <v>0</v>
      </c>
      <c r="C19" s="5">
        <f>SUM($B$8:B19)</f>
        <v>0</v>
      </c>
      <c r="D19" s="1" t="str">
        <f t="shared" si="0"/>
        <v>A</v>
      </c>
      <c r="E19" s="1" t="str">
        <f t="shared" si="1"/>
        <v>✓ OK</v>
      </c>
    </row>
    <row r="20" spans="1:5" x14ac:dyDescent="0.25">
      <c r="A20" s="1" t="s">
        <v>22</v>
      </c>
      <c r="B20" s="5">
        <v>0</v>
      </c>
      <c r="C20" s="5">
        <f>SUM($B$8:B20)</f>
        <v>0</v>
      </c>
      <c r="D20" s="1" t="str">
        <f t="shared" si="0"/>
        <v>A</v>
      </c>
      <c r="E20" s="1" t="str">
        <f t="shared" si="1"/>
        <v>✓ OK</v>
      </c>
    </row>
    <row r="21" spans="1:5" x14ac:dyDescent="0.25">
      <c r="A21" s="1" t="s">
        <v>23</v>
      </c>
      <c r="B21" s="5">
        <v>0</v>
      </c>
      <c r="C21" s="5">
        <f>SUM($B$8:B21)</f>
        <v>0</v>
      </c>
      <c r="D21" s="1" t="str">
        <f t="shared" si="0"/>
        <v>A</v>
      </c>
      <c r="E21" s="1" t="str">
        <f t="shared" si="1"/>
        <v>✓ OK</v>
      </c>
    </row>
    <row r="22" spans="1:5" x14ac:dyDescent="0.25">
      <c r="A22" s="1" t="s">
        <v>24</v>
      </c>
      <c r="B22" s="5">
        <v>0</v>
      </c>
      <c r="C22" s="5">
        <f>SUM($B$8:B22)</f>
        <v>0</v>
      </c>
      <c r="D22" s="1" t="str">
        <f t="shared" si="0"/>
        <v>A</v>
      </c>
      <c r="E22" s="1" t="str">
        <f t="shared" si="1"/>
        <v>✓ OK</v>
      </c>
    </row>
    <row r="23" spans="1:5" x14ac:dyDescent="0.25">
      <c r="A23" s="1" t="s">
        <v>25</v>
      </c>
      <c r="B23" s="5">
        <v>0</v>
      </c>
      <c r="C23" s="5">
        <f>SUM($B$8:B23)</f>
        <v>0</v>
      </c>
      <c r="D23" s="1" t="str">
        <f t="shared" si="0"/>
        <v>A</v>
      </c>
      <c r="E23" s="1" t="str">
        <f t="shared" si="1"/>
        <v>✓ OK</v>
      </c>
    </row>
    <row r="24" spans="1:5" x14ac:dyDescent="0.25">
      <c r="A24" s="1" t="s">
        <v>26</v>
      </c>
      <c r="B24" s="5">
        <v>0</v>
      </c>
      <c r="C24" s="5">
        <f>SUM($B$8:B24)</f>
        <v>0</v>
      </c>
      <c r="D24" s="1" t="str">
        <f t="shared" si="0"/>
        <v>A</v>
      </c>
      <c r="E24" s="1" t="str">
        <f t="shared" si="1"/>
        <v>✓ OK</v>
      </c>
    </row>
    <row r="25" spans="1:5" x14ac:dyDescent="0.25">
      <c r="A25" s="1" t="s">
        <v>27</v>
      </c>
      <c r="B25" s="5">
        <v>0</v>
      </c>
      <c r="C25" s="5">
        <f>SUM($B$8:B25)</f>
        <v>0</v>
      </c>
      <c r="D25" s="1" t="str">
        <f t="shared" si="0"/>
        <v>A</v>
      </c>
      <c r="E25" s="1" t="str">
        <f t="shared" si="1"/>
        <v>✓ OK</v>
      </c>
    </row>
    <row r="26" spans="1:5" x14ac:dyDescent="0.25">
      <c r="A26" s="1" t="s">
        <v>28</v>
      </c>
      <c r="B26" s="5">
        <v>0</v>
      </c>
      <c r="C26" s="5">
        <f t="shared" ref="C20:C31" si="2">C25+B26-B14</f>
        <v>0</v>
      </c>
      <c r="D26" s="1" t="str">
        <f t="shared" si="0"/>
        <v>A</v>
      </c>
      <c r="E26" s="1" t="str">
        <f t="shared" si="1"/>
        <v>✓ OK</v>
      </c>
    </row>
    <row r="27" spans="1:5" x14ac:dyDescent="0.25">
      <c r="A27" s="1" t="s">
        <v>29</v>
      </c>
      <c r="B27" s="5">
        <v>0</v>
      </c>
      <c r="C27" s="5">
        <f t="shared" si="2"/>
        <v>0</v>
      </c>
      <c r="D27" s="1" t="str">
        <f t="shared" si="0"/>
        <v>A</v>
      </c>
      <c r="E27" s="1" t="str">
        <f t="shared" si="1"/>
        <v>✓ OK</v>
      </c>
    </row>
    <row r="28" spans="1:5" x14ac:dyDescent="0.25">
      <c r="A28" s="1" t="s">
        <v>30</v>
      </c>
      <c r="B28" s="5">
        <v>0</v>
      </c>
      <c r="C28" s="5">
        <f t="shared" si="2"/>
        <v>0</v>
      </c>
      <c r="D28" s="1" t="str">
        <f t="shared" si="0"/>
        <v>A</v>
      </c>
      <c r="E28" s="1" t="str">
        <f t="shared" si="1"/>
        <v>✓ OK</v>
      </c>
    </row>
    <row r="29" spans="1:5" x14ac:dyDescent="0.25">
      <c r="A29" s="1" t="s">
        <v>31</v>
      </c>
      <c r="B29" s="5">
        <v>0</v>
      </c>
      <c r="C29" s="5">
        <f t="shared" si="2"/>
        <v>0</v>
      </c>
      <c r="D29" s="1" t="str">
        <f t="shared" si="0"/>
        <v>A</v>
      </c>
      <c r="E29" s="1" t="str">
        <f t="shared" si="1"/>
        <v>✓ OK</v>
      </c>
    </row>
    <row r="30" spans="1:5" x14ac:dyDescent="0.25">
      <c r="A30" s="1" t="s">
        <v>32</v>
      </c>
      <c r="B30" s="5">
        <v>0</v>
      </c>
      <c r="C30" s="5">
        <f t="shared" si="2"/>
        <v>0</v>
      </c>
      <c r="D30" s="1" t="str">
        <f t="shared" si="0"/>
        <v>A</v>
      </c>
      <c r="E30" s="1" t="str">
        <f t="shared" si="1"/>
        <v>✓ OK</v>
      </c>
    </row>
    <row r="31" spans="1:5" x14ac:dyDescent="0.25">
      <c r="A31" s="1" t="s">
        <v>33</v>
      </c>
      <c r="B31" s="5">
        <v>0</v>
      </c>
      <c r="C31" s="5">
        <f t="shared" si="2"/>
        <v>0</v>
      </c>
      <c r="D31" s="1" t="str">
        <f t="shared" si="0"/>
        <v>A</v>
      </c>
      <c r="E31" s="1" t="str">
        <f t="shared" si="1"/>
        <v>✓ OK</v>
      </c>
    </row>
    <row r="33" spans="1:4" x14ac:dyDescent="0.25">
      <c r="A33" s="1" t="s">
        <v>34</v>
      </c>
    </row>
    <row r="34" spans="1:4" x14ac:dyDescent="0.25">
      <c r="A34" s="2" t="s">
        <v>35</v>
      </c>
      <c r="B34" s="4">
        <v>1230000</v>
      </c>
    </row>
    <row r="35" spans="1:4" x14ac:dyDescent="0.25">
      <c r="A35" s="2" t="s">
        <v>36</v>
      </c>
      <c r="B35" s="4">
        <f>B34*12</f>
        <v>14760000</v>
      </c>
    </row>
    <row r="36" spans="1:4" x14ac:dyDescent="0.25">
      <c r="A36" s="2" t="s">
        <v>37</v>
      </c>
      <c r="B36" s="3" t="str">
        <f>IF(B35&lt;=$I$3,"A",IF(B35&lt;=$I$4,"B",IF(B35&lt;=$I$5,"C",IF(B35&lt;=$I$6,"D",IF(B35&lt;=$I$7,"E",IF(B35&lt;=$I$8,"F",IF(B35&lt;=$I$9,"G",IF(B35&lt;=$I$10,"H",IF(B35&lt;=$I$11,"I",IF(B35&lt;=$I$12,"J","K"))))))))))</f>
        <v>B</v>
      </c>
    </row>
    <row r="37" spans="1:4" x14ac:dyDescent="0.25">
      <c r="A37" s="2" t="s">
        <v>38</v>
      </c>
      <c r="B37" s="4">
        <f>VLOOKUP(B36,$H$3:$K$13,3,FALSE)</f>
        <v>56379</v>
      </c>
    </row>
    <row r="38" spans="1:4" x14ac:dyDescent="0.25">
      <c r="A38" s="2" t="s">
        <v>39</v>
      </c>
      <c r="B38" s="4">
        <f>B37-B5</f>
        <v>6852</v>
      </c>
    </row>
    <row r="40" spans="1:4" ht="29.25" x14ac:dyDescent="0.25">
      <c r="A40" s="9" t="s">
        <v>54</v>
      </c>
      <c r="B40" s="9"/>
      <c r="C40" s="9"/>
      <c r="D40" s="9"/>
    </row>
    <row r="41" spans="1:4" x14ac:dyDescent="0.25">
      <c r="A41" s="7" t="s">
        <v>40</v>
      </c>
      <c r="B41" s="6" t="s">
        <v>41</v>
      </c>
      <c r="C41" s="6" t="s">
        <v>42</v>
      </c>
      <c r="D41" s="6" t="s">
        <v>43</v>
      </c>
    </row>
    <row r="42" spans="1:4" x14ac:dyDescent="0.25">
      <c r="A42" s="7" t="s">
        <v>44</v>
      </c>
      <c r="B42" s="8">
        <v>12009410</v>
      </c>
      <c r="C42" s="8">
        <v>49527</v>
      </c>
      <c r="D42" s="8">
        <v>49527</v>
      </c>
    </row>
    <row r="43" spans="1:4" x14ac:dyDescent="0.25">
      <c r="A43" s="7" t="s">
        <v>2</v>
      </c>
      <c r="B43" s="8">
        <v>17595183</v>
      </c>
      <c r="C43" s="8">
        <v>56379</v>
      </c>
      <c r="D43" s="8">
        <v>56379</v>
      </c>
    </row>
    <row r="44" spans="1:4" x14ac:dyDescent="0.25">
      <c r="A44" s="7" t="s">
        <v>45</v>
      </c>
      <c r="B44" s="8">
        <v>24670494</v>
      </c>
      <c r="C44" s="8">
        <v>66020</v>
      </c>
      <c r="D44" s="8">
        <v>64531</v>
      </c>
    </row>
    <row r="45" spans="1:4" x14ac:dyDescent="0.25">
      <c r="A45" s="7" t="s">
        <v>46</v>
      </c>
      <c r="B45" s="8">
        <v>30628651</v>
      </c>
      <c r="C45" s="8">
        <v>84613</v>
      </c>
      <c r="D45" s="8">
        <v>82565</v>
      </c>
    </row>
    <row r="46" spans="1:4" x14ac:dyDescent="0.25">
      <c r="A46" s="7" t="s">
        <v>47</v>
      </c>
      <c r="B46" s="8">
        <v>36028231</v>
      </c>
      <c r="C46" s="8">
        <v>119811</v>
      </c>
      <c r="D46" s="8">
        <v>108268</v>
      </c>
    </row>
    <row r="47" spans="1:4" x14ac:dyDescent="0.25">
      <c r="A47" s="7" t="s">
        <v>48</v>
      </c>
      <c r="B47" s="8">
        <v>45151659</v>
      </c>
      <c r="C47" s="8">
        <v>150784</v>
      </c>
      <c r="D47" s="8">
        <v>129931</v>
      </c>
    </row>
    <row r="48" spans="1:4" x14ac:dyDescent="0.25">
      <c r="A48" s="7" t="s">
        <v>49</v>
      </c>
      <c r="B48" s="8">
        <v>53995799</v>
      </c>
      <c r="C48" s="8">
        <v>230313</v>
      </c>
      <c r="D48" s="8">
        <v>158815</v>
      </c>
    </row>
    <row r="49" spans="1:4" x14ac:dyDescent="0.25">
      <c r="A49" s="7" t="s">
        <v>50</v>
      </c>
      <c r="B49" s="8">
        <v>81924660</v>
      </c>
      <c r="C49" s="8">
        <v>522707</v>
      </c>
      <c r="D49" s="8">
        <v>317895</v>
      </c>
    </row>
    <row r="50" spans="1:4" x14ac:dyDescent="0.25">
      <c r="A50" s="7" t="s">
        <v>51</v>
      </c>
      <c r="B50" s="8">
        <v>91699762</v>
      </c>
      <c r="C50" s="8">
        <v>963748</v>
      </c>
      <c r="D50" s="8">
        <v>474993</v>
      </c>
    </row>
    <row r="51" spans="1:4" x14ac:dyDescent="0.25">
      <c r="A51" s="7" t="s">
        <v>52</v>
      </c>
      <c r="B51" s="8">
        <v>105012519</v>
      </c>
      <c r="C51" s="8">
        <v>1167300</v>
      </c>
      <c r="D51" s="8">
        <v>580794</v>
      </c>
    </row>
    <row r="52" spans="1:4" x14ac:dyDescent="0.25">
      <c r="A52" s="7" t="s">
        <v>53</v>
      </c>
      <c r="B52" s="8">
        <v>126610839</v>
      </c>
      <c r="C52" s="8">
        <v>1614446</v>
      </c>
      <c r="D52" s="8">
        <v>702103</v>
      </c>
    </row>
  </sheetData>
  <mergeCells count="3">
    <mergeCell ref="H1:K1"/>
    <mergeCell ref="A1:D2"/>
    <mergeCell ref="A40:D40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Gómez</dc:creator>
  <cp:lastModifiedBy>Gabriela Gómez</cp:lastModifiedBy>
  <dcterms:created xsi:type="dcterms:W3CDTF">2026-08-21T19:41:14Z</dcterms:created>
  <dcterms:modified xsi:type="dcterms:W3CDTF">2026-08-24T12:33:59Z</dcterms:modified>
</cp:coreProperties>
</file>